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11630129.sharepoint.com/sites/TheWilliamStanleyCFOGroup/Shared Documents/WSG Files/Disaster Recovery/"/>
    </mc:Choice>
  </mc:AlternateContent>
  <xr:revisionPtr revIDLastSave="19" documentId="8_{1C318472-224C-4C3B-85A8-09BA63383AED}" xr6:coauthVersionLast="47" xr6:coauthVersionMax="47" xr10:uidLastSave="{9B7EF27A-6F26-4060-B814-8C1402AEED7D}"/>
  <bookViews>
    <workbookView xWindow="-108" yWindow="-108" windowWidth="23256" windowHeight="13896" activeTab="1" xr2:uid="{6E879C98-33A2-43C9-A7A5-38846D597205}"/>
  </bookViews>
  <sheets>
    <sheet name="Blank Template" sheetId="2" r:id="rId1"/>
    <sheet name="Example" sheetId="1" r:id="rId2"/>
  </sheets>
  <externalReferences>
    <externalReference r:id="rId3"/>
  </externalReferences>
  <definedNames>
    <definedName name="_xlnm._FilterDatabase" localSheetId="0" hidden="1">'Blank Template'!$A$1:$N$1</definedName>
    <definedName name="_xlnm._FilterDatabase" localSheetId="1" hidden="1">Example!$A$1:$N$1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C15" i="2"/>
  <c r="B15" i="2"/>
  <c r="O13" i="2"/>
  <c r="O12" i="2"/>
  <c r="O9" i="2"/>
  <c r="O8" i="2"/>
  <c r="O7" i="2"/>
  <c r="O4" i="2"/>
  <c r="O3" i="2"/>
  <c r="O2" i="2"/>
  <c r="O17" i="2" s="1"/>
  <c r="C1" i="2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7" i="1"/>
  <c r="B21" i="1"/>
  <c r="C15" i="1"/>
  <c r="F14" i="1"/>
  <c r="O13" i="1"/>
  <c r="O12" i="1"/>
  <c r="B11" i="1"/>
  <c r="G11" i="1" s="1"/>
  <c r="K11" i="1" s="1"/>
  <c r="F10" i="1"/>
  <c r="J10" i="1" s="1"/>
  <c r="N10" i="1" s="1"/>
  <c r="O9" i="1"/>
  <c r="O8" i="1"/>
  <c r="G7" i="1"/>
  <c r="O7" i="1" s="1"/>
  <c r="E6" i="1"/>
  <c r="E15" i="1" s="1"/>
  <c r="B6" i="1"/>
  <c r="D6" i="1" s="1"/>
  <c r="I5" i="1"/>
  <c r="K5" i="1" s="1"/>
  <c r="M5" i="1" s="1"/>
  <c r="B5" i="1"/>
  <c r="D5" i="1" s="1"/>
  <c r="O4" i="1"/>
  <c r="O3" i="1"/>
  <c r="O2" i="1"/>
  <c r="C1" i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C21" i="2" l="1"/>
  <c r="O14" i="2"/>
  <c r="I15" i="2"/>
  <c r="O11" i="2"/>
  <c r="O10" i="2"/>
  <c r="C23" i="2"/>
  <c r="E15" i="2"/>
  <c r="C21" i="1"/>
  <c r="C23" i="1" s="1"/>
  <c r="B15" i="1"/>
  <c r="F6" i="1"/>
  <c r="H6" i="1" s="1"/>
  <c r="J6" i="1" s="1"/>
  <c r="L6" i="1" s="1"/>
  <c r="N6" i="1" s="1"/>
  <c r="D15" i="1"/>
  <c r="G6" i="1"/>
  <c r="B23" i="1"/>
  <c r="I14" i="1"/>
  <c r="L14" i="1" s="1"/>
  <c r="F5" i="1"/>
  <c r="F15" i="2" l="1"/>
  <c r="G15" i="2"/>
  <c r="D15" i="2"/>
  <c r="D21" i="2" s="1"/>
  <c r="K15" i="2"/>
  <c r="M15" i="2"/>
  <c r="O6" i="2"/>
  <c r="D21" i="1"/>
  <c r="D23" i="1" s="1"/>
  <c r="H5" i="1"/>
  <c r="F15" i="1"/>
  <c r="G15" i="1"/>
  <c r="I6" i="1"/>
  <c r="O14" i="1"/>
  <c r="D23" i="2" l="1"/>
  <c r="E21" i="2"/>
  <c r="H15" i="2"/>
  <c r="E21" i="1"/>
  <c r="O10" i="1"/>
  <c r="K6" i="1"/>
  <c r="I15" i="1"/>
  <c r="E23" i="1"/>
  <c r="F21" i="1"/>
  <c r="J5" i="1"/>
  <c r="H15" i="1"/>
  <c r="O11" i="1"/>
  <c r="J15" i="2" l="1"/>
  <c r="F21" i="2"/>
  <c r="E23" i="2"/>
  <c r="L5" i="1"/>
  <c r="J15" i="1"/>
  <c r="F23" i="1"/>
  <c r="G21" i="1"/>
  <c r="M6" i="1"/>
  <c r="K15" i="1"/>
  <c r="G21" i="2" l="1"/>
  <c r="F23" i="2"/>
  <c r="L15" i="2"/>
  <c r="M15" i="1"/>
  <c r="G23" i="1"/>
  <c r="H21" i="1"/>
  <c r="L15" i="1"/>
  <c r="N5" i="1"/>
  <c r="N15" i="2" l="1"/>
  <c r="O5" i="2"/>
  <c r="H21" i="2"/>
  <c r="G23" i="2"/>
  <c r="N15" i="1"/>
  <c r="H23" i="1"/>
  <c r="I21" i="1"/>
  <c r="I21" i="2" l="1"/>
  <c r="H23" i="2"/>
  <c r="O18" i="2"/>
  <c r="O19" i="2" s="1"/>
  <c r="O15" i="2"/>
  <c r="I23" i="1"/>
  <c r="J21" i="1"/>
  <c r="J21" i="2" l="1"/>
  <c r="I23" i="2"/>
  <c r="K21" i="1"/>
  <c r="J23" i="1"/>
  <c r="J23" i="2" l="1"/>
  <c r="K21" i="2"/>
  <c r="L21" i="1"/>
  <c r="K23" i="1"/>
  <c r="K23" i="2" l="1"/>
  <c r="L21" i="2"/>
  <c r="M21" i="1"/>
  <c r="L23" i="1"/>
  <c r="L23" i="2" l="1"/>
  <c r="M21" i="2"/>
  <c r="N21" i="1"/>
  <c r="M23" i="1"/>
  <c r="M23" i="2" l="1"/>
  <c r="N21" i="2"/>
  <c r="N23" i="2" s="1"/>
  <c r="O5" i="1"/>
  <c r="O18" i="1" s="1"/>
  <c r="N23" i="1"/>
  <c r="O6" i="1"/>
  <c r="O19" i="1" l="1"/>
  <c r="O15" i="1"/>
</calcChain>
</file>

<file path=xl/sharedStrings.xml><?xml version="1.0" encoding="utf-8"?>
<sst xmlns="http://schemas.openxmlformats.org/spreadsheetml/2006/main" count="42" uniqueCount="21">
  <si>
    <t>Total</t>
  </si>
  <si>
    <t>Customer Payments</t>
  </si>
  <si>
    <t>Liquidate Inventory</t>
  </si>
  <si>
    <t>COGS</t>
  </si>
  <si>
    <t>Payroll</t>
  </si>
  <si>
    <t>Travel/M&amp;E Expenses</t>
  </si>
  <si>
    <t>Insurance Expense</t>
  </si>
  <si>
    <t>Professional Fees</t>
  </si>
  <si>
    <t>Advertising Expenses</t>
  </si>
  <si>
    <t>IT Expense</t>
  </si>
  <si>
    <t>Rent &amp; Office Expenses</t>
  </si>
  <si>
    <t>Interest Expense</t>
  </si>
  <si>
    <t>LOC Payoff</t>
  </si>
  <si>
    <t>Tax Distribution</t>
  </si>
  <si>
    <t>Net Activity</t>
  </si>
  <si>
    <t>Total Inflows</t>
  </si>
  <si>
    <t>Total Outflows</t>
  </si>
  <si>
    <t>Total Movement</t>
  </si>
  <si>
    <t>Bank Balance</t>
  </si>
  <si>
    <t>Reconciling Items</t>
  </si>
  <si>
    <t>GL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</si>
</sst>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3" fillId="0" borderId="4" xfId="0" applyFont="1" applyBorder="1"/>
    <xf numFmtId="164" fontId="3" fillId="0" borderId="6" xfId="1" applyNumberFormat="1" applyFont="1" applyBorder="1"/>
    <xf numFmtId="164" fontId="3" fillId="0" borderId="7" xfId="1" applyNumberFormat="1" applyFont="1" applyBorder="1"/>
    <xf numFmtId="0" fontId="3" fillId="0" borderId="0" xfId="0" applyFont="1"/>
    <xf numFmtId="0" fontId="0" fillId="0" borderId="5" xfId="0" applyBorder="1"/>
    <xf numFmtId="164" fontId="0" fillId="0" borderId="5" xfId="0" applyNumberFormat="1" applyBorder="1"/>
    <xf numFmtId="164" fontId="3" fillId="0" borderId="7" xfId="0" applyNumberFormat="1" applyFont="1" applyBorder="1"/>
    <xf numFmtId="164" fontId="3" fillId="0" borderId="5" xfId="0" applyNumberFormat="1" applyFont="1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0" fontId="3" fillId="0" borderId="8" xfId="0" applyFont="1" applyBorder="1"/>
    <xf numFmtId="164" fontId="3" fillId="0" borderId="9" xfId="0" applyNumberFormat="1" applyFont="1" applyBorder="1"/>
    <xf numFmtId="164" fontId="3" fillId="0" borderId="10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etorgft11630129.sharepoint.com/sites/TheWilliamStanleyCFOGroup/Shared%20Documents/WSG%20Files/Podcast/Financial%20Diagnostic%20-%20Episode%203.xlsx" TargetMode="External"/><Relationship Id="rId1" Type="http://schemas.openxmlformats.org/officeDocument/2006/relationships/externalLinkPath" Target="/sites/TheWilliamStanleyCFOGroup/Shared%20Documents/WSG%20Files/Podcast/Financial%20Diagnostic%20-%20Episod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 Statement"/>
      <sheetName val="Balance Sheet"/>
      <sheetName val="IS Comps"/>
      <sheetName val="BS Comps"/>
      <sheetName val="Cash Forecast"/>
      <sheetName val="Cash Flow Statement"/>
    </sheetNames>
    <sheetDataSet>
      <sheetData sheetId="0">
        <row r="12">
          <cell r="G12">
            <v>3963867.1875</v>
          </cell>
        </row>
        <row r="13">
          <cell r="G13">
            <v>432421.87499999994</v>
          </cell>
        </row>
        <row r="15">
          <cell r="G15">
            <v>74312.5</v>
          </cell>
        </row>
        <row r="18">
          <cell r="G18">
            <v>99937.499999999985</v>
          </cell>
        </row>
      </sheetData>
      <sheetData sheetId="1">
        <row r="6">
          <cell r="F6">
            <v>728653</v>
          </cell>
        </row>
        <row r="28">
          <cell r="F28">
            <v>-3421617.3085714281</v>
          </cell>
          <cell r="G28">
            <v>-4458465.1939285696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16EE7-1007-4CD8-951C-19F62DDD618A}">
  <sheetPr>
    <pageSetUpPr fitToPage="1"/>
  </sheetPr>
  <dimension ref="A1:O2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5" sqref="B15"/>
    </sheetView>
  </sheetViews>
  <sheetFormatPr defaultRowHeight="14.4" x14ac:dyDescent="0.3"/>
  <cols>
    <col min="1" max="1" width="27.77734375" customWidth="1"/>
    <col min="2" max="15" width="12.88671875" customWidth="1"/>
  </cols>
  <sheetData>
    <row r="1" spans="1:15" s="4" customFormat="1" x14ac:dyDescent="0.3">
      <c r="A1" s="1"/>
      <c r="B1" s="2">
        <v>45564</v>
      </c>
      <c r="C1" s="2">
        <f t="shared" ref="C1:N1" si="0">B1+7</f>
        <v>45571</v>
      </c>
      <c r="D1" s="2">
        <f t="shared" si="0"/>
        <v>45578</v>
      </c>
      <c r="E1" s="2">
        <f t="shared" si="0"/>
        <v>45585</v>
      </c>
      <c r="F1" s="2">
        <f t="shared" si="0"/>
        <v>45592</v>
      </c>
      <c r="G1" s="2">
        <f t="shared" si="0"/>
        <v>45599</v>
      </c>
      <c r="H1" s="2">
        <f t="shared" si="0"/>
        <v>45606</v>
      </c>
      <c r="I1" s="2">
        <f t="shared" si="0"/>
        <v>45613</v>
      </c>
      <c r="J1" s="2">
        <f t="shared" si="0"/>
        <v>45620</v>
      </c>
      <c r="K1" s="2">
        <f t="shared" si="0"/>
        <v>45627</v>
      </c>
      <c r="L1" s="2">
        <f t="shared" si="0"/>
        <v>45634</v>
      </c>
      <c r="M1" s="2">
        <f t="shared" si="0"/>
        <v>45641</v>
      </c>
      <c r="N1" s="2">
        <f t="shared" si="0"/>
        <v>45648</v>
      </c>
      <c r="O1" s="3" t="s">
        <v>0</v>
      </c>
    </row>
    <row r="2" spans="1:15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8">
        <f t="shared" ref="O2:O14" si="1">SUM(B2:N2)</f>
        <v>0</v>
      </c>
    </row>
    <row r="3" spans="1:15" x14ac:dyDescent="0.3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8">
        <f t="shared" si="1"/>
        <v>0</v>
      </c>
    </row>
    <row r="4" spans="1:15" x14ac:dyDescent="0.3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8">
        <f t="shared" si="1"/>
        <v>0</v>
      </c>
    </row>
    <row r="5" spans="1:15" x14ac:dyDescent="0.3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8">
        <f t="shared" si="1"/>
        <v>0</v>
      </c>
    </row>
    <row r="6" spans="1:15" x14ac:dyDescent="0.3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7"/>
      <c r="L6" s="7"/>
      <c r="M6" s="7"/>
      <c r="N6" s="7"/>
      <c r="O6" s="8">
        <f t="shared" si="1"/>
        <v>0</v>
      </c>
    </row>
    <row r="7" spans="1:15" x14ac:dyDescent="0.3">
      <c r="A7" s="5" t="s">
        <v>6</v>
      </c>
      <c r="B7" s="6"/>
      <c r="C7" s="6"/>
      <c r="D7" s="6"/>
      <c r="E7" s="6"/>
      <c r="F7" s="6"/>
      <c r="G7" s="6"/>
      <c r="H7" s="6"/>
      <c r="I7" s="6"/>
      <c r="J7" s="6"/>
      <c r="K7" s="7"/>
      <c r="L7" s="7"/>
      <c r="M7" s="7"/>
      <c r="N7" s="7"/>
      <c r="O7" s="8">
        <f t="shared" si="1"/>
        <v>0</v>
      </c>
    </row>
    <row r="8" spans="1:15" x14ac:dyDescent="0.3">
      <c r="A8" s="5" t="s">
        <v>7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8">
        <f t="shared" si="1"/>
        <v>0</v>
      </c>
    </row>
    <row r="9" spans="1:15" x14ac:dyDescent="0.3">
      <c r="A9" s="5" t="s">
        <v>8</v>
      </c>
      <c r="B9" s="6"/>
      <c r="C9" s="6"/>
      <c r="D9" s="6"/>
      <c r="E9" s="6"/>
      <c r="F9" s="6"/>
      <c r="G9" s="6"/>
      <c r="H9" s="6"/>
      <c r="I9" s="6"/>
      <c r="J9" s="6"/>
      <c r="K9" s="7"/>
      <c r="L9" s="7"/>
      <c r="M9" s="7"/>
      <c r="N9" s="7"/>
      <c r="O9" s="8">
        <f t="shared" si="1"/>
        <v>0</v>
      </c>
    </row>
    <row r="10" spans="1:15" x14ac:dyDescent="0.3">
      <c r="A10" s="5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7"/>
      <c r="L10" s="7"/>
      <c r="M10" s="7"/>
      <c r="N10" s="7"/>
      <c r="O10" s="8">
        <f t="shared" si="1"/>
        <v>0</v>
      </c>
    </row>
    <row r="11" spans="1:15" ht="15" customHeight="1" x14ac:dyDescent="0.3">
      <c r="A11" s="5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7"/>
      <c r="L11" s="7"/>
      <c r="M11" s="7"/>
      <c r="N11" s="7"/>
      <c r="O11" s="8">
        <f t="shared" si="1"/>
        <v>0</v>
      </c>
    </row>
    <row r="12" spans="1:15" ht="15" customHeight="1" x14ac:dyDescent="0.3">
      <c r="A12" s="5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7"/>
      <c r="L12" s="7"/>
      <c r="M12" s="7"/>
      <c r="N12" s="7"/>
      <c r="O12" s="8">
        <f t="shared" si="1"/>
        <v>0</v>
      </c>
    </row>
    <row r="13" spans="1:15" ht="15" customHeight="1" x14ac:dyDescent="0.3">
      <c r="A13" s="5" t="s">
        <v>12</v>
      </c>
      <c r="B13" s="6"/>
      <c r="C13" s="6"/>
      <c r="D13" s="6"/>
      <c r="E13" s="6"/>
      <c r="F13" s="6"/>
      <c r="G13" s="6"/>
      <c r="H13" s="6"/>
      <c r="I13" s="6"/>
      <c r="J13" s="6"/>
      <c r="K13" s="7"/>
      <c r="L13" s="7"/>
      <c r="M13" s="7"/>
      <c r="N13" s="7"/>
      <c r="O13" s="8">
        <f t="shared" si="1"/>
        <v>0</v>
      </c>
    </row>
    <row r="14" spans="1:15" ht="15" customHeight="1" x14ac:dyDescent="0.3">
      <c r="A14" s="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7"/>
      <c r="L14" s="7"/>
      <c r="M14" s="7"/>
      <c r="N14" s="7"/>
      <c r="O14" s="8">
        <f t="shared" si="1"/>
        <v>0</v>
      </c>
    </row>
    <row r="15" spans="1:15" s="12" customFormat="1" x14ac:dyDescent="0.3">
      <c r="A15" s="9" t="s">
        <v>14</v>
      </c>
      <c r="B15" s="10">
        <f t="shared" ref="B15:O15" si="2">SUM(B2:B3)-SUM(B4:B14)</f>
        <v>0</v>
      </c>
      <c r="C15" s="10">
        <f t="shared" si="2"/>
        <v>0</v>
      </c>
      <c r="D15" s="10">
        <f t="shared" si="2"/>
        <v>0</v>
      </c>
      <c r="E15" s="10">
        <f t="shared" si="2"/>
        <v>0</v>
      </c>
      <c r="F15" s="10">
        <f t="shared" si="2"/>
        <v>0</v>
      </c>
      <c r="G15" s="10">
        <f t="shared" si="2"/>
        <v>0</v>
      </c>
      <c r="H15" s="10">
        <f t="shared" si="2"/>
        <v>0</v>
      </c>
      <c r="I15" s="10">
        <f t="shared" si="2"/>
        <v>0</v>
      </c>
      <c r="J15" s="10">
        <f t="shared" si="2"/>
        <v>0</v>
      </c>
      <c r="K15" s="10">
        <f t="shared" si="2"/>
        <v>0</v>
      </c>
      <c r="L15" s="10">
        <f t="shared" si="2"/>
        <v>0</v>
      </c>
      <c r="M15" s="10">
        <f t="shared" si="2"/>
        <v>0</v>
      </c>
      <c r="N15" s="10">
        <f t="shared" si="2"/>
        <v>0</v>
      </c>
      <c r="O15" s="11">
        <f t="shared" si="2"/>
        <v>0</v>
      </c>
    </row>
    <row r="16" spans="1:15" x14ac:dyDescent="0.3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3"/>
    </row>
    <row r="17" spans="1:15" x14ac:dyDescent="0.3">
      <c r="A17" s="5" t="s">
        <v>15</v>
      </c>
      <c r="O17" s="14">
        <f>SUM(O2:O3)</f>
        <v>0</v>
      </c>
    </row>
    <row r="18" spans="1:15" x14ac:dyDescent="0.3">
      <c r="A18" s="5" t="s">
        <v>16</v>
      </c>
      <c r="O18" s="14">
        <f>SUM(O4:O14)</f>
        <v>0</v>
      </c>
    </row>
    <row r="19" spans="1:15" x14ac:dyDescent="0.3">
      <c r="A19" s="9" t="s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">
        <f t="shared" ref="O19" si="3">O17-O18</f>
        <v>0</v>
      </c>
    </row>
    <row r="20" spans="1:15" x14ac:dyDescent="0.3">
      <c r="A20" s="9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6"/>
    </row>
    <row r="21" spans="1:15" s="12" customFormat="1" x14ac:dyDescent="0.3">
      <c r="A21" s="9" t="s">
        <v>18</v>
      </c>
      <c r="B21" s="17"/>
      <c r="C21" s="17">
        <f t="shared" ref="C21:N21" si="4">B21+C15</f>
        <v>0</v>
      </c>
      <c r="D21" s="17">
        <f t="shared" si="4"/>
        <v>0</v>
      </c>
      <c r="E21" s="17">
        <f t="shared" si="4"/>
        <v>0</v>
      </c>
      <c r="F21" s="17">
        <f t="shared" si="4"/>
        <v>0</v>
      </c>
      <c r="G21" s="17">
        <f t="shared" si="4"/>
        <v>0</v>
      </c>
      <c r="H21" s="17">
        <f t="shared" si="4"/>
        <v>0</v>
      </c>
      <c r="I21" s="17">
        <f t="shared" si="4"/>
        <v>0</v>
      </c>
      <c r="J21" s="17">
        <f t="shared" si="4"/>
        <v>0</v>
      </c>
      <c r="K21" s="17">
        <f t="shared" si="4"/>
        <v>0</v>
      </c>
      <c r="L21" s="17">
        <f t="shared" si="4"/>
        <v>0</v>
      </c>
      <c r="M21" s="17">
        <f t="shared" si="4"/>
        <v>0</v>
      </c>
      <c r="N21" s="17">
        <f t="shared" si="4"/>
        <v>0</v>
      </c>
      <c r="O21" s="18"/>
    </row>
    <row r="22" spans="1:15" x14ac:dyDescent="0.3">
      <c r="A22" s="5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8"/>
    </row>
    <row r="23" spans="1:15" s="12" customFormat="1" ht="15" thickBot="1" x14ac:dyDescent="0.35">
      <c r="A23" s="19" t="s">
        <v>20</v>
      </c>
      <c r="B23" s="20">
        <f>SUM(B21:B22)</f>
        <v>0</v>
      </c>
      <c r="C23" s="20">
        <f t="shared" ref="C23:N23" si="5">SUM(C21:C22)</f>
        <v>0</v>
      </c>
      <c r="D23" s="20">
        <f t="shared" si="5"/>
        <v>0</v>
      </c>
      <c r="E23" s="20">
        <f t="shared" si="5"/>
        <v>0</v>
      </c>
      <c r="F23" s="20">
        <f t="shared" si="5"/>
        <v>0</v>
      </c>
      <c r="G23" s="20">
        <f t="shared" si="5"/>
        <v>0</v>
      </c>
      <c r="H23" s="20">
        <f t="shared" si="5"/>
        <v>0</v>
      </c>
      <c r="I23" s="20">
        <f t="shared" si="5"/>
        <v>0</v>
      </c>
      <c r="J23" s="20">
        <f t="shared" si="5"/>
        <v>0</v>
      </c>
      <c r="K23" s="20">
        <f t="shared" si="5"/>
        <v>0</v>
      </c>
      <c r="L23" s="20">
        <f t="shared" si="5"/>
        <v>0</v>
      </c>
      <c r="M23" s="20">
        <f t="shared" si="5"/>
        <v>0</v>
      </c>
      <c r="N23" s="20">
        <f t="shared" si="5"/>
        <v>0</v>
      </c>
      <c r="O23" s="21"/>
    </row>
    <row r="24" spans="1:15" x14ac:dyDescent="0.3">
      <c r="O24" s="17"/>
    </row>
  </sheetData>
  <autoFilter ref="A1:N1" xr:uid="{0A2D0E23-1D7E-4FB2-91AD-1E3427D4C9D8}"/>
  <printOptions horizontalCentered="1"/>
  <pageMargins left="0.7" right="0.7" top="0.75" bottom="0.75" header="0.3" footer="0.3"/>
  <pageSetup scale="58" orientation="landscape" r:id="rId1"/>
  <headerFooter>
    <oddHeader>&amp;C&amp;"-,Bold"The William Stanley CFO Group&amp;"-,Regular"
Cash Forecast Template</oddHeader>
    <oddFooter>&amp;Chttps://thewilliamstanleycfogroup.com</oddFooter>
  </headerFooter>
  <ignoredErrors>
    <ignoredError sqref="B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3EE1-ED0E-4C19-94AF-08B11060512E}">
  <sheetPr>
    <pageSetUpPr fitToPage="1"/>
  </sheetPr>
  <dimension ref="A1:O24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9" sqref="O19"/>
    </sheetView>
  </sheetViews>
  <sheetFormatPr defaultRowHeight="14.4" x14ac:dyDescent="0.3"/>
  <cols>
    <col min="1" max="1" width="27.77734375" customWidth="1"/>
    <col min="2" max="15" width="12.88671875" customWidth="1"/>
  </cols>
  <sheetData>
    <row r="1" spans="1:15" s="4" customFormat="1" x14ac:dyDescent="0.3">
      <c r="A1" s="1"/>
      <c r="B1" s="2">
        <v>45564</v>
      </c>
      <c r="C1" s="2">
        <f t="shared" ref="C1:N1" si="0">B1+7</f>
        <v>45571</v>
      </c>
      <c r="D1" s="2">
        <f t="shared" si="0"/>
        <v>45578</v>
      </c>
      <c r="E1" s="2">
        <f t="shared" si="0"/>
        <v>45585</v>
      </c>
      <c r="F1" s="2">
        <f t="shared" si="0"/>
        <v>45592</v>
      </c>
      <c r="G1" s="2">
        <f t="shared" si="0"/>
        <v>45599</v>
      </c>
      <c r="H1" s="2">
        <f t="shared" si="0"/>
        <v>45606</v>
      </c>
      <c r="I1" s="2">
        <f t="shared" si="0"/>
        <v>45613</v>
      </c>
      <c r="J1" s="2">
        <f t="shared" si="0"/>
        <v>45620</v>
      </c>
      <c r="K1" s="2">
        <f t="shared" si="0"/>
        <v>45627</v>
      </c>
      <c r="L1" s="2">
        <f t="shared" si="0"/>
        <v>45634</v>
      </c>
      <c r="M1" s="2">
        <f t="shared" si="0"/>
        <v>45641</v>
      </c>
      <c r="N1" s="2">
        <f t="shared" si="0"/>
        <v>45648</v>
      </c>
      <c r="O1" s="3" t="s">
        <v>0</v>
      </c>
    </row>
    <row r="2" spans="1:15" x14ac:dyDescent="0.3">
      <c r="A2" s="5" t="s">
        <v>1</v>
      </c>
      <c r="B2" s="6">
        <v>351562.5</v>
      </c>
      <c r="C2" s="6">
        <v>485937.5</v>
      </c>
      <c r="D2" s="6">
        <v>527343.75</v>
      </c>
      <c r="E2" s="6">
        <v>544531.25</v>
      </c>
      <c r="F2" s="6">
        <v>534375</v>
      </c>
      <c r="G2" s="6">
        <v>431250</v>
      </c>
      <c r="H2" s="6">
        <v>690625</v>
      </c>
      <c r="I2" s="6">
        <v>996250</v>
      </c>
      <c r="J2" s="6">
        <v>546875</v>
      </c>
      <c r="K2" s="7">
        <v>687500</v>
      </c>
      <c r="L2" s="7">
        <v>921875</v>
      </c>
      <c r="M2" s="7">
        <v>734375</v>
      </c>
      <c r="N2" s="7">
        <v>681250</v>
      </c>
      <c r="O2" s="8">
        <f t="shared" ref="O2:O14" si="1">SUM(B2:N2)</f>
        <v>8133750</v>
      </c>
    </row>
    <row r="3" spans="1:15" x14ac:dyDescent="0.3">
      <c r="A3" s="5" t="s">
        <v>2</v>
      </c>
      <c r="B3" s="6">
        <v>0</v>
      </c>
      <c r="C3" s="6">
        <v>0</v>
      </c>
      <c r="D3" s="6">
        <v>0</v>
      </c>
      <c r="E3" s="6">
        <v>0</v>
      </c>
      <c r="F3" s="6">
        <v>350000</v>
      </c>
      <c r="G3" s="6">
        <v>0</v>
      </c>
      <c r="H3" s="6">
        <v>0</v>
      </c>
      <c r="I3" s="6">
        <v>0</v>
      </c>
      <c r="J3" s="6">
        <v>275000</v>
      </c>
      <c r="K3" s="7">
        <v>0</v>
      </c>
      <c r="L3" s="7">
        <v>0</v>
      </c>
      <c r="M3" s="7">
        <v>0</v>
      </c>
      <c r="N3" s="7">
        <v>150000</v>
      </c>
      <c r="O3" s="8">
        <f t="shared" si="1"/>
        <v>775000</v>
      </c>
    </row>
    <row r="4" spans="1:15" x14ac:dyDescent="0.3">
      <c r="A4" s="5" t="s">
        <v>3</v>
      </c>
      <c r="B4" s="6">
        <v>187500</v>
      </c>
      <c r="C4" s="6">
        <v>125000</v>
      </c>
      <c r="D4" s="6">
        <v>212500</v>
      </c>
      <c r="E4" s="6">
        <v>275000</v>
      </c>
      <c r="F4" s="6">
        <v>475000</v>
      </c>
      <c r="G4" s="6">
        <v>137500</v>
      </c>
      <c r="H4" s="6">
        <v>225000</v>
      </c>
      <c r="I4" s="6">
        <v>275000</v>
      </c>
      <c r="J4" s="6">
        <v>612500</v>
      </c>
      <c r="K4" s="7">
        <v>162500</v>
      </c>
      <c r="L4" s="7">
        <v>300000</v>
      </c>
      <c r="M4" s="7">
        <v>250000</v>
      </c>
      <c r="N4" s="7">
        <v>0</v>
      </c>
      <c r="O4" s="8">
        <f t="shared" si="1"/>
        <v>3237500</v>
      </c>
    </row>
    <row r="5" spans="1:15" x14ac:dyDescent="0.3">
      <c r="A5" s="5" t="s">
        <v>4</v>
      </c>
      <c r="B5" s="6">
        <f>'[1]Income Statement'!G12*0.9/13</f>
        <v>274421.57451923075</v>
      </c>
      <c r="C5" s="6">
        <v>0</v>
      </c>
      <c r="D5" s="6">
        <f>B5</f>
        <v>274421.57451923075</v>
      </c>
      <c r="E5" s="6">
        <v>0</v>
      </c>
      <c r="F5" s="6">
        <f>D5</f>
        <v>274421.57451923075</v>
      </c>
      <c r="G5" s="6">
        <v>0</v>
      </c>
      <c r="H5" s="6">
        <f>F5</f>
        <v>274421.57451923075</v>
      </c>
      <c r="I5" s="6">
        <f>G5</f>
        <v>0</v>
      </c>
      <c r="J5" s="6">
        <f t="shared" ref="J5:N6" si="2">H5</f>
        <v>274421.57451923075</v>
      </c>
      <c r="K5" s="7">
        <f t="shared" si="2"/>
        <v>0</v>
      </c>
      <c r="L5" s="7">
        <f t="shared" si="2"/>
        <v>274421.57451923075</v>
      </c>
      <c r="M5" s="7">
        <f>K5</f>
        <v>0</v>
      </c>
      <c r="N5" s="7">
        <f>L5</f>
        <v>274421.57451923075</v>
      </c>
      <c r="O5" s="8">
        <f t="shared" si="1"/>
        <v>1920951.0216346153</v>
      </c>
    </row>
    <row r="6" spans="1:15" x14ac:dyDescent="0.3">
      <c r="A6" s="5" t="s">
        <v>5</v>
      </c>
      <c r="B6" s="6">
        <f>'[1]Income Statement'!G13/6.5</f>
        <v>66526.442307692298</v>
      </c>
      <c r="C6" s="6">
        <v>0</v>
      </c>
      <c r="D6" s="6">
        <f>B6</f>
        <v>66526.442307692298</v>
      </c>
      <c r="E6" s="6">
        <f>C6</f>
        <v>0</v>
      </c>
      <c r="F6" s="6">
        <f>D6</f>
        <v>66526.442307692298</v>
      </c>
      <c r="G6" s="6">
        <f>E6</f>
        <v>0</v>
      </c>
      <c r="H6" s="6">
        <f>F6</f>
        <v>66526.442307692298</v>
      </c>
      <c r="I6" s="6">
        <f>G6</f>
        <v>0</v>
      </c>
      <c r="J6" s="6">
        <f t="shared" si="2"/>
        <v>66526.442307692298</v>
      </c>
      <c r="K6" s="7">
        <f t="shared" si="2"/>
        <v>0</v>
      </c>
      <c r="L6" s="7">
        <f t="shared" si="2"/>
        <v>66526.442307692298</v>
      </c>
      <c r="M6" s="7">
        <f t="shared" si="2"/>
        <v>0</v>
      </c>
      <c r="N6" s="7">
        <f t="shared" si="2"/>
        <v>66526.442307692298</v>
      </c>
      <c r="O6" s="8">
        <f t="shared" si="1"/>
        <v>465685.09615384613</v>
      </c>
    </row>
    <row r="7" spans="1:15" x14ac:dyDescent="0.3">
      <c r="A7" s="5" t="s">
        <v>6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f>'[1]Income Statement'!G15*2</f>
        <v>148625</v>
      </c>
      <c r="H7" s="6">
        <v>0</v>
      </c>
      <c r="I7" s="6">
        <v>0</v>
      </c>
      <c r="J7" s="6">
        <v>0</v>
      </c>
      <c r="K7" s="7">
        <v>0</v>
      </c>
      <c r="L7" s="7">
        <v>0</v>
      </c>
      <c r="M7" s="7">
        <v>0</v>
      </c>
      <c r="N7" s="7">
        <v>0</v>
      </c>
      <c r="O7" s="8">
        <f t="shared" si="1"/>
        <v>148625</v>
      </c>
    </row>
    <row r="8" spans="1:15" x14ac:dyDescent="0.3">
      <c r="A8" s="5" t="s">
        <v>7</v>
      </c>
      <c r="B8" s="6">
        <v>0</v>
      </c>
      <c r="C8" s="6">
        <v>35213</v>
      </c>
      <c r="D8" s="6">
        <v>0</v>
      </c>
      <c r="E8" s="6">
        <v>0</v>
      </c>
      <c r="F8" s="6">
        <v>0</v>
      </c>
      <c r="G8" s="6">
        <v>0</v>
      </c>
      <c r="H8" s="6">
        <v>26000</v>
      </c>
      <c r="I8" s="6">
        <v>0</v>
      </c>
      <c r="J8" s="6">
        <v>0</v>
      </c>
      <c r="K8" s="7">
        <v>0</v>
      </c>
      <c r="L8" s="7">
        <v>54100</v>
      </c>
      <c r="M8" s="7">
        <v>0</v>
      </c>
      <c r="N8" s="7">
        <v>0</v>
      </c>
      <c r="O8" s="8">
        <f t="shared" si="1"/>
        <v>115313</v>
      </c>
    </row>
    <row r="9" spans="1:15" x14ac:dyDescent="0.3">
      <c r="A9" s="5" t="s">
        <v>8</v>
      </c>
      <c r="B9" s="6">
        <v>0</v>
      </c>
      <c r="C9" s="6">
        <v>0</v>
      </c>
      <c r="D9" s="6">
        <v>37500</v>
      </c>
      <c r="E9" s="6">
        <v>0</v>
      </c>
      <c r="F9" s="6">
        <v>42000</v>
      </c>
      <c r="G9" s="6">
        <v>0</v>
      </c>
      <c r="H9" s="6">
        <v>0</v>
      </c>
      <c r="I9" s="6">
        <v>39000</v>
      </c>
      <c r="J9" s="6">
        <v>0</v>
      </c>
      <c r="K9" s="7">
        <v>42922</v>
      </c>
      <c r="L9" s="7">
        <v>0</v>
      </c>
      <c r="M9" s="7">
        <v>39000</v>
      </c>
      <c r="N9" s="7">
        <v>0</v>
      </c>
      <c r="O9" s="8">
        <f t="shared" si="1"/>
        <v>200422</v>
      </c>
    </row>
    <row r="10" spans="1:15" x14ac:dyDescent="0.3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f>137500/6</f>
        <v>22916.666666666668</v>
      </c>
      <c r="G10" s="6">
        <v>0</v>
      </c>
      <c r="H10" s="6">
        <v>0</v>
      </c>
      <c r="I10" s="6">
        <v>0</v>
      </c>
      <c r="J10" s="6">
        <f>F10</f>
        <v>22916.666666666668</v>
      </c>
      <c r="K10" s="7">
        <v>0</v>
      </c>
      <c r="L10" s="7">
        <v>0</v>
      </c>
      <c r="M10" s="7">
        <v>0</v>
      </c>
      <c r="N10" s="7">
        <f>J10</f>
        <v>22916.666666666668</v>
      </c>
      <c r="O10" s="8">
        <f t="shared" si="1"/>
        <v>68750</v>
      </c>
    </row>
    <row r="11" spans="1:15" ht="15" customHeight="1" x14ac:dyDescent="0.3">
      <c r="A11" s="5" t="s">
        <v>10</v>
      </c>
      <c r="B11" s="6">
        <f>'[1]Income Statement'!G18/6</f>
        <v>16656.249999999996</v>
      </c>
      <c r="C11" s="6">
        <v>0</v>
      </c>
      <c r="D11" s="6">
        <v>0</v>
      </c>
      <c r="E11" s="6">
        <v>0</v>
      </c>
      <c r="F11" s="6">
        <v>0</v>
      </c>
      <c r="G11" s="6">
        <f>B11</f>
        <v>16656.249999999996</v>
      </c>
      <c r="H11" s="6">
        <v>0</v>
      </c>
      <c r="I11" s="6">
        <v>0</v>
      </c>
      <c r="J11" s="6">
        <v>0</v>
      </c>
      <c r="K11" s="7">
        <f>G11</f>
        <v>16656.249999999996</v>
      </c>
      <c r="L11" s="7">
        <v>0</v>
      </c>
      <c r="M11" s="7">
        <v>0</v>
      </c>
      <c r="N11" s="7">
        <v>0</v>
      </c>
      <c r="O11" s="8">
        <f t="shared" si="1"/>
        <v>49968.749999999985</v>
      </c>
    </row>
    <row r="12" spans="1:15" ht="15" customHeight="1" x14ac:dyDescent="0.3">
      <c r="A12" s="5" t="s">
        <v>11</v>
      </c>
      <c r="B12" s="6">
        <v>0</v>
      </c>
      <c r="C12" s="6">
        <v>0</v>
      </c>
      <c r="D12" s="6">
        <v>0</v>
      </c>
      <c r="E12" s="6">
        <v>0</v>
      </c>
      <c r="F12" s="6">
        <v>13150</v>
      </c>
      <c r="G12" s="6">
        <v>0</v>
      </c>
      <c r="H12" s="6">
        <v>0</v>
      </c>
      <c r="I12" s="6">
        <v>0</v>
      </c>
      <c r="J12" s="6">
        <v>0</v>
      </c>
      <c r="K12" s="7">
        <v>8100</v>
      </c>
      <c r="L12" s="7">
        <v>0</v>
      </c>
      <c r="M12" s="7">
        <v>0</v>
      </c>
      <c r="N12" s="7">
        <v>0</v>
      </c>
      <c r="O12" s="8">
        <f t="shared" si="1"/>
        <v>21250</v>
      </c>
    </row>
    <row r="13" spans="1:15" ht="15" customHeight="1" x14ac:dyDescent="0.3">
      <c r="A13" s="5" t="s">
        <v>12</v>
      </c>
      <c r="B13" s="6">
        <v>0</v>
      </c>
      <c r="C13" s="6">
        <v>0</v>
      </c>
      <c r="D13" s="6">
        <v>0</v>
      </c>
      <c r="E13" s="6">
        <v>0</v>
      </c>
      <c r="F13" s="6">
        <v>350000</v>
      </c>
      <c r="G13" s="6">
        <v>0</v>
      </c>
      <c r="H13" s="6">
        <v>0</v>
      </c>
      <c r="I13" s="6">
        <v>0</v>
      </c>
      <c r="J13" s="6">
        <v>886431</v>
      </c>
      <c r="K13" s="7">
        <v>0</v>
      </c>
      <c r="L13" s="7">
        <v>0</v>
      </c>
      <c r="M13" s="7">
        <v>0</v>
      </c>
      <c r="N13" s="7">
        <v>0</v>
      </c>
      <c r="O13" s="8">
        <f t="shared" si="1"/>
        <v>1236431</v>
      </c>
    </row>
    <row r="14" spans="1:15" ht="15" customHeight="1" x14ac:dyDescent="0.3">
      <c r="A14" s="5" t="s">
        <v>13</v>
      </c>
      <c r="B14" s="6">
        <v>0</v>
      </c>
      <c r="C14" s="6">
        <v>0</v>
      </c>
      <c r="D14" s="6">
        <v>0</v>
      </c>
      <c r="E14" s="6">
        <v>0</v>
      </c>
      <c r="F14" s="6">
        <f>-('[1]Balance Sheet'!G28-'[1]Balance Sheet'!F28)/3</f>
        <v>345615.96178571385</v>
      </c>
      <c r="G14" s="6">
        <v>0</v>
      </c>
      <c r="H14" s="6">
        <v>0</v>
      </c>
      <c r="I14" s="6">
        <f>F14</f>
        <v>345615.96178571385</v>
      </c>
      <c r="J14" s="6">
        <v>0</v>
      </c>
      <c r="K14" s="7">
        <v>0</v>
      </c>
      <c r="L14" s="7">
        <f>I14</f>
        <v>345615.96178571385</v>
      </c>
      <c r="M14" s="7">
        <v>0</v>
      </c>
      <c r="N14" s="7">
        <v>0</v>
      </c>
      <c r="O14" s="8">
        <f t="shared" si="1"/>
        <v>1036847.8853571415</v>
      </c>
    </row>
    <row r="15" spans="1:15" s="12" customFormat="1" x14ac:dyDescent="0.3">
      <c r="A15" s="9" t="s">
        <v>14</v>
      </c>
      <c r="B15" s="10">
        <f t="shared" ref="B15:O15" si="3">SUM(B2:B3)-SUM(B4:B14)</f>
        <v>-193541.76682692301</v>
      </c>
      <c r="C15" s="10">
        <f t="shared" si="3"/>
        <v>325724.5</v>
      </c>
      <c r="D15" s="10">
        <f t="shared" si="3"/>
        <v>-63604.266826923005</v>
      </c>
      <c r="E15" s="10">
        <f t="shared" si="3"/>
        <v>269531.25</v>
      </c>
      <c r="F15" s="10">
        <f t="shared" si="3"/>
        <v>-705255.64527930343</v>
      </c>
      <c r="G15" s="10">
        <f t="shared" si="3"/>
        <v>128468.75</v>
      </c>
      <c r="H15" s="10">
        <f t="shared" si="3"/>
        <v>98676.983173076995</v>
      </c>
      <c r="I15" s="10">
        <f t="shared" si="3"/>
        <v>336634.03821428609</v>
      </c>
      <c r="J15" s="10">
        <f t="shared" si="3"/>
        <v>-1040920.6834935895</v>
      </c>
      <c r="K15" s="10">
        <f t="shared" si="3"/>
        <v>457321.75</v>
      </c>
      <c r="L15" s="10">
        <f t="shared" si="3"/>
        <v>-118788.97861263691</v>
      </c>
      <c r="M15" s="10">
        <f t="shared" si="3"/>
        <v>445375</v>
      </c>
      <c r="N15" s="10">
        <f t="shared" si="3"/>
        <v>467385.31650641025</v>
      </c>
      <c r="O15" s="11">
        <f t="shared" si="3"/>
        <v>407006.2468543984</v>
      </c>
    </row>
    <row r="16" spans="1:15" x14ac:dyDescent="0.3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3"/>
    </row>
    <row r="17" spans="1:15" x14ac:dyDescent="0.3">
      <c r="A17" s="5" t="s">
        <v>15</v>
      </c>
      <c r="O17" s="14">
        <f>SUM(O2:O3)</f>
        <v>8908750</v>
      </c>
    </row>
    <row r="18" spans="1:15" x14ac:dyDescent="0.3">
      <c r="A18" s="5" t="s">
        <v>16</v>
      </c>
      <c r="O18" s="14">
        <f>SUM(O4:O14)</f>
        <v>8501743.7531456016</v>
      </c>
    </row>
    <row r="19" spans="1:15" x14ac:dyDescent="0.3">
      <c r="A19" s="9" t="s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">
        <f t="shared" ref="O19" si="4">O17-O18</f>
        <v>407006.2468543984</v>
      </c>
    </row>
    <row r="20" spans="1:15" x14ac:dyDescent="0.3">
      <c r="A20" s="9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6"/>
    </row>
    <row r="21" spans="1:15" s="12" customFormat="1" x14ac:dyDescent="0.3">
      <c r="A21" s="9" t="s">
        <v>18</v>
      </c>
      <c r="B21" s="17">
        <f>'[1]Balance Sheet'!F6+375000</f>
        <v>1103653</v>
      </c>
      <c r="C21" s="17">
        <f t="shared" ref="C21:N21" si="5">B21+C15</f>
        <v>1429377.5</v>
      </c>
      <c r="D21" s="17">
        <f t="shared" si="5"/>
        <v>1365773.233173077</v>
      </c>
      <c r="E21" s="17">
        <f t="shared" si="5"/>
        <v>1635304.483173077</v>
      </c>
      <c r="F21" s="17">
        <f t="shared" si="5"/>
        <v>930048.83789377357</v>
      </c>
      <c r="G21" s="17">
        <f t="shared" si="5"/>
        <v>1058517.5878937736</v>
      </c>
      <c r="H21" s="17">
        <f t="shared" si="5"/>
        <v>1157194.5710668506</v>
      </c>
      <c r="I21" s="17">
        <f t="shared" si="5"/>
        <v>1493828.6092811367</v>
      </c>
      <c r="J21" s="17">
        <f t="shared" si="5"/>
        <v>452907.92578754714</v>
      </c>
      <c r="K21" s="17">
        <f t="shared" si="5"/>
        <v>910229.67578754714</v>
      </c>
      <c r="L21" s="17">
        <f t="shared" si="5"/>
        <v>791440.69717491022</v>
      </c>
      <c r="M21" s="17">
        <f t="shared" si="5"/>
        <v>1236815.6971749102</v>
      </c>
      <c r="N21" s="17">
        <f t="shared" si="5"/>
        <v>1704201.0136813205</v>
      </c>
      <c r="O21" s="18"/>
    </row>
    <row r="22" spans="1:15" x14ac:dyDescent="0.3">
      <c r="A22" s="5" t="s">
        <v>19</v>
      </c>
      <c r="B22" s="7">
        <v>-375000</v>
      </c>
      <c r="C22" s="7">
        <v>-250000</v>
      </c>
      <c r="D22" s="7">
        <v>-125000</v>
      </c>
      <c r="E22" s="7">
        <v>-45000</v>
      </c>
      <c r="F22" s="7">
        <v>-154779</v>
      </c>
      <c r="G22" s="7">
        <v>-375000</v>
      </c>
      <c r="H22" s="7">
        <v>-250000</v>
      </c>
      <c r="I22" s="7">
        <v>-125000</v>
      </c>
      <c r="J22" s="7">
        <v>-45000</v>
      </c>
      <c r="K22" s="7">
        <v>-350000</v>
      </c>
      <c r="L22" s="7">
        <v>-375000</v>
      </c>
      <c r="M22" s="7">
        <v>-250000</v>
      </c>
      <c r="N22" s="7">
        <v>-127324</v>
      </c>
      <c r="O22" s="18"/>
    </row>
    <row r="23" spans="1:15" s="12" customFormat="1" ht="15" thickBot="1" x14ac:dyDescent="0.35">
      <c r="A23" s="19" t="s">
        <v>20</v>
      </c>
      <c r="B23" s="20">
        <f>SUM(B21:B22)</f>
        <v>728653</v>
      </c>
      <c r="C23" s="20">
        <f t="shared" ref="C23:N23" si="6">SUM(C21:C22)</f>
        <v>1179377.5</v>
      </c>
      <c r="D23" s="20">
        <f t="shared" si="6"/>
        <v>1240773.233173077</v>
      </c>
      <c r="E23" s="20">
        <f t="shared" si="6"/>
        <v>1590304.483173077</v>
      </c>
      <c r="F23" s="20">
        <f t="shared" si="6"/>
        <v>775269.83789377357</v>
      </c>
      <c r="G23" s="20">
        <f t="shared" si="6"/>
        <v>683517.58789377357</v>
      </c>
      <c r="H23" s="20">
        <f t="shared" si="6"/>
        <v>907194.57106685056</v>
      </c>
      <c r="I23" s="20">
        <f t="shared" si="6"/>
        <v>1368828.6092811367</v>
      </c>
      <c r="J23" s="20">
        <f t="shared" si="6"/>
        <v>407907.92578754714</v>
      </c>
      <c r="K23" s="20">
        <f t="shared" si="6"/>
        <v>560229.67578754714</v>
      </c>
      <c r="L23" s="20">
        <f t="shared" si="6"/>
        <v>416440.69717491022</v>
      </c>
      <c r="M23" s="20">
        <f t="shared" si="6"/>
        <v>986815.69717491022</v>
      </c>
      <c r="N23" s="20">
        <f t="shared" si="6"/>
        <v>1576877.0136813205</v>
      </c>
      <c r="O23" s="21"/>
    </row>
    <row r="24" spans="1:15" x14ac:dyDescent="0.3">
      <c r="O24" s="17"/>
    </row>
  </sheetData>
  <autoFilter ref="A1:N1" xr:uid="{0A2D0E23-1D7E-4FB2-91AD-1E3427D4C9D8}"/>
  <printOptions horizontalCentered="1"/>
  <pageMargins left="0.7" right="0.7" top="0.75" bottom="0.75" header="0.3" footer="0.3"/>
  <pageSetup scale="58" orientation="landscape" r:id="rId1"/>
  <headerFooter>
    <oddHeader>&amp;C&amp;"-,Bold"The William Stanley CFO Group&amp;"-,Regular"
Cash Forecast Template</oddHeader>
    <oddFooter>&amp;Chttps://thewilliamstanleycfogroup.com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908800F9D2174CA5CBAD07D9CA2D7F" ma:contentTypeVersion="15" ma:contentTypeDescription="Create a new document." ma:contentTypeScope="" ma:versionID="f4ed309b2d7a39ba822f2f54206021dc">
  <xsd:schema xmlns:xsd="http://www.w3.org/2001/XMLSchema" xmlns:xs="http://www.w3.org/2001/XMLSchema" xmlns:p="http://schemas.microsoft.com/office/2006/metadata/properties" xmlns:ns2="ba16d19c-c45f-401c-826d-f522cf9165c3" xmlns:ns3="f9651e07-d2b4-4b7e-ac4f-5cbdccf1e4aa" targetNamespace="http://schemas.microsoft.com/office/2006/metadata/properties" ma:root="true" ma:fieldsID="12f80cf02d9fd739ed82b895e9861c22" ns2:_="" ns3:_="">
    <xsd:import namespace="ba16d19c-c45f-401c-826d-f522cf9165c3"/>
    <xsd:import namespace="f9651e07-d2b4-4b7e-ac4f-5cbdccf1e4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6d19c-c45f-401c-826d-f522cf916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dfe2595-36d9-429f-b09c-d881af29fa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51e07-d2b4-4b7e-ac4f-5cbdccf1e4a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0a45693-d3ec-4254-a0c5-44681a9a08ad}" ma:internalName="TaxCatchAll" ma:showField="CatchAllData" ma:web="f9651e07-d2b4-4b7e-ac4f-5cbdccf1e4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651e07-d2b4-4b7e-ac4f-5cbdccf1e4aa" xsi:nil="true"/>
    <lcf76f155ced4ddcb4097134ff3c332f xmlns="ba16d19c-c45f-401c-826d-f522cf9165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2FE384-91D6-426F-9F54-338E37776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6d19c-c45f-401c-826d-f522cf9165c3"/>
    <ds:schemaRef ds:uri="f9651e07-d2b4-4b7e-ac4f-5cbdccf1e4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CC8DC2-5F59-45F5-8616-A11AAD32ED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F1BA59-97E2-4263-B2C3-4E8664614D8A}">
  <ds:schemaRefs>
    <ds:schemaRef ds:uri="http://schemas.microsoft.com/office/2006/metadata/properties"/>
    <ds:schemaRef ds:uri="http://schemas.microsoft.com/office/infopath/2007/PartnerControls"/>
    <ds:schemaRef ds:uri="f9651e07-d2b4-4b7e-ac4f-5cbdccf1e4aa"/>
    <ds:schemaRef ds:uri="ba16d19c-c45f-401c-826d-f522cf9165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Delker</dc:creator>
  <cp:lastModifiedBy>Michelle Delker</cp:lastModifiedBy>
  <cp:lastPrinted>2024-09-30T14:58:16Z</cp:lastPrinted>
  <dcterms:created xsi:type="dcterms:W3CDTF">2024-09-28T12:02:27Z</dcterms:created>
  <dcterms:modified xsi:type="dcterms:W3CDTF">2024-09-30T14:58:19Z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0x01010016908800F9D2174CA5CBAD07D9CA2D7F</vt:lpwstr>
  </property>
  <property fmtid="{D5CDD505-2E9C-101B-9397-08002B2CF9AE}" pid="3" name="MediaServiceImageTags">
    <vt:lpwstr/>
  </property>
</Properties>
</file>